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rion Do Carmo\Downloads\"/>
    </mc:Choice>
  </mc:AlternateContent>
  <xr:revisionPtr revIDLastSave="0" documentId="8_{9C2546BC-1D1F-438B-9A3B-2DEA1707E0D4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Data entry" sheetId="1" r:id="rId1"/>
    <sheet name="Credit calculation" sheetId="2" r:id="rId2"/>
    <sheet name="FTEs" sheetId="3" r:id="rId3"/>
    <sheet name="Wages Paid" sheetId="4" r:id="rId4"/>
    <sheet name="Premiums" sheetId="5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2" l="1"/>
  <c r="C4" i="2" s="1"/>
  <c r="D4" i="5" l="1"/>
  <c r="D11" i="5"/>
  <c r="C11" i="5"/>
  <c r="D10" i="5"/>
  <c r="C10" i="5"/>
  <c r="C12" i="5" s="1"/>
  <c r="D2" i="5"/>
  <c r="D3" i="5" s="1"/>
  <c r="C2" i="5"/>
  <c r="C3" i="5" s="1"/>
  <c r="C3" i="4"/>
  <c r="C5" i="3"/>
  <c r="C2" i="3"/>
  <c r="C4" i="3" s="1"/>
  <c r="D12" i="5" l="1"/>
  <c r="C14" i="5" s="1"/>
  <c r="C6" i="3"/>
  <c r="F3" i="5"/>
  <c r="C17" i="5"/>
  <c r="C4" i="5"/>
  <c r="F2" i="5"/>
  <c r="C10" i="3" l="1"/>
  <c r="C5" i="2" s="1"/>
  <c r="C4" i="4"/>
  <c r="C5" i="4" s="1"/>
  <c r="C9" i="4" s="1"/>
  <c r="C6" i="2" s="1"/>
  <c r="F4" i="5"/>
  <c r="C15" i="5" s="1"/>
  <c r="C16" i="5" s="1"/>
  <c r="C19" i="5" s="1"/>
  <c r="C7" i="2" l="1"/>
</calcChain>
</file>

<file path=xl/sharedStrings.xml><?xml version="1.0" encoding="utf-8"?>
<sst xmlns="http://schemas.openxmlformats.org/spreadsheetml/2006/main" count="51" uniqueCount="47">
  <si>
    <t>Number of full time employees</t>
  </si>
  <si>
    <t>Number of part time employees</t>
  </si>
  <si>
    <t>Hours worked by part time employees</t>
  </si>
  <si>
    <t>Total wages paid (see 1&amp;2 below</t>
  </si>
  <si>
    <t>Number of employees electing family</t>
  </si>
  <si>
    <t>Number of employee only coverage</t>
  </si>
  <si>
    <t>Total premiums paid family</t>
  </si>
  <si>
    <t>Total premiums paid employee only</t>
  </si>
  <si>
    <t>Employee share of family plan</t>
  </si>
  <si>
    <t>Employee share of employee only</t>
  </si>
  <si>
    <t>State average premium employee</t>
  </si>
  <si>
    <t xml:space="preserve">  See revenue ruling 2010-13</t>
  </si>
  <si>
    <t>State average family premium</t>
  </si>
  <si>
    <t>1  Excudes owners, officers and family of owners</t>
  </si>
  <si>
    <t>2  Excludes seasonal employees unless employed for more than 120 days</t>
  </si>
  <si>
    <t>Premium amount to be used</t>
  </si>
  <si>
    <t xml:space="preserve">Credit % </t>
  </si>
  <si>
    <t>Credit before reductions</t>
  </si>
  <si>
    <t>Reduction for &gt; 10 employees</t>
  </si>
  <si>
    <t>Reduction for average wages &gt; $25,000</t>
  </si>
  <si>
    <t>Allowable credit</t>
  </si>
  <si>
    <t>Total hours worked by part-time employees</t>
  </si>
  <si>
    <t>Divided by</t>
  </si>
  <si>
    <t>Full time equivalent employees</t>
  </si>
  <si>
    <t>Regular full time empoyees</t>
  </si>
  <si>
    <t>FTEs for calculation</t>
  </si>
  <si>
    <t>If greater than 25 stop</t>
  </si>
  <si>
    <t>Reduction for &gt; 10 FTE</t>
  </si>
  <si>
    <t>1 Excudes owners, officers and family of owners</t>
  </si>
  <si>
    <t>Wages paid (see 1 &amp; 2 below)</t>
  </si>
  <si>
    <t>FTEs from FTE worksheet</t>
  </si>
  <si>
    <t>Average wage</t>
  </si>
  <si>
    <t>Stop if greater than $50,000</t>
  </si>
  <si>
    <t>Ind</t>
  </si>
  <si>
    <t>Family</t>
  </si>
  <si>
    <t>Total</t>
  </si>
  <si>
    <t>Total premiums paid</t>
  </si>
  <si>
    <t>Employer share</t>
  </si>
  <si>
    <t>Stop if less than 50%</t>
  </si>
  <si>
    <t>State average premium</t>
  </si>
  <si>
    <t>Qualifying employees</t>
  </si>
  <si>
    <t>Average premium</t>
  </si>
  <si>
    <t>Total average premium</t>
  </si>
  <si>
    <t>Employer % above</t>
  </si>
  <si>
    <t>Avg premiums</t>
  </si>
  <si>
    <t>Actual premium form above</t>
  </si>
  <si>
    <t>Lesser of actual or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</si>
</sst>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3" x14ac:knownFonts="1">
    <font>
      <sz val="11"/>
      <color theme="1"/>
      <name val="Calibri"/>
      <family val="2"/>
      <scheme val="minor"/>
    </font>
    <font>
      <sz val="12"/>
      <color indexed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3" fontId="0" fillId="0" borderId="0" xfId="0" applyNumberFormat="1"/>
    <xf numFmtId="9" fontId="0" fillId="0" borderId="0" xfId="0" applyNumberFormat="1" applyBorder="1"/>
    <xf numFmtId="43" fontId="0" fillId="0" borderId="1" xfId="0" applyNumberFormat="1" applyBorder="1"/>
    <xf numFmtId="43" fontId="0" fillId="0" borderId="0" xfId="0" applyNumberFormat="1" applyBorder="1"/>
    <xf numFmtId="43" fontId="0" fillId="0" borderId="2" xfId="0" applyNumberFormat="1" applyBorder="1"/>
    <xf numFmtId="43" fontId="1" fillId="0" borderId="0" xfId="0" applyNumberFormat="1" applyFont="1"/>
    <xf numFmtId="43" fontId="0" fillId="0" borderId="3" xfId="0" applyNumberFormat="1" applyBorder="1"/>
    <xf numFmtId="43" fontId="2" fillId="0" borderId="0" xfId="0" applyNumberFormat="1" applyFont="1"/>
    <xf numFmtId="164" fontId="0" fillId="0" borderId="2" xfId="0" applyNumberFormat="1" applyBorder="1"/>
    <xf numFmtId="43" fontId="0" fillId="0" borderId="0" xfId="0" applyNumberFormat="1" applyFont="1"/>
    <xf numFmtId="164" fontId="0" fillId="0" borderId="0" xfId="0" applyNumberFormat="1"/>
    <xf numFmtId="43" fontId="0" fillId="0" borderId="4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ICTC%20FOLDER\Toolbox\Tax%20Strategy%20Tools%202\calculato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"/>
      <sheetName val="Credit calculation"/>
      <sheetName val="FTEs"/>
      <sheetName val="Wages paid "/>
      <sheetName val="Premiums"/>
    </sheetNames>
    <sheetDataSet>
      <sheetData sheetId="0"/>
      <sheetData sheetId="1"/>
      <sheetData sheetId="2"/>
      <sheetData sheetId="3"/>
      <sheetData sheetId="4">
        <row r="19">
          <cell r="C19">
            <v>49200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A17" sqref="A17"/>
    </sheetView>
  </sheetViews>
  <sheetFormatPr defaultColWidth="9.1328125" defaultRowHeight="14.25" x14ac:dyDescent="0.45"/>
  <cols>
    <col min="1" max="1" width="35.265625" style="1" customWidth="1"/>
    <col min="2" max="2" width="2.59765625" style="1" customWidth="1"/>
    <col min="3" max="3" width="12.73046875" style="1" bestFit="1" customWidth="1"/>
    <col min="4" max="16384" width="9.1328125" style="1"/>
  </cols>
  <sheetData>
    <row r="1" spans="1:4" x14ac:dyDescent="0.45">
      <c r="A1" s="1" t="s">
        <v>0</v>
      </c>
      <c r="C1" s="1">
        <v>10</v>
      </c>
    </row>
    <row r="2" spans="1:4" x14ac:dyDescent="0.45">
      <c r="A2" s="1" t="s">
        <v>1</v>
      </c>
      <c r="C2" s="1">
        <v>5</v>
      </c>
    </row>
    <row r="3" spans="1:4" x14ac:dyDescent="0.45">
      <c r="A3" s="1" t="s">
        <v>2</v>
      </c>
      <c r="C3" s="1">
        <v>5150</v>
      </c>
    </row>
    <row r="4" spans="1:4" x14ac:dyDescent="0.45">
      <c r="A4" s="1" t="s">
        <v>3</v>
      </c>
      <c r="C4" s="1">
        <v>625000</v>
      </c>
    </row>
    <row r="5" spans="1:4" x14ac:dyDescent="0.45">
      <c r="A5" s="1" t="s">
        <v>4</v>
      </c>
      <c r="C5" s="1">
        <v>0</v>
      </c>
    </row>
    <row r="6" spans="1:4" x14ac:dyDescent="0.45">
      <c r="A6" s="1" t="s">
        <v>5</v>
      </c>
      <c r="C6" s="1">
        <v>10</v>
      </c>
    </row>
    <row r="7" spans="1:4" x14ac:dyDescent="0.45">
      <c r="A7" s="1" t="s">
        <v>6</v>
      </c>
      <c r="C7" s="1">
        <v>0</v>
      </c>
    </row>
    <row r="8" spans="1:4" x14ac:dyDescent="0.45">
      <c r="A8" s="1" t="s">
        <v>7</v>
      </c>
      <c r="C8" s="1">
        <v>50500</v>
      </c>
    </row>
    <row r="9" spans="1:4" x14ac:dyDescent="0.45">
      <c r="A9" s="1" t="s">
        <v>8</v>
      </c>
      <c r="C9" s="1">
        <v>0</v>
      </c>
    </row>
    <row r="10" spans="1:4" x14ac:dyDescent="0.45">
      <c r="A10" s="1" t="s">
        <v>9</v>
      </c>
      <c r="C10" s="1">
        <v>0</v>
      </c>
    </row>
    <row r="11" spans="1:4" x14ac:dyDescent="0.45">
      <c r="A11" s="1" t="s">
        <v>10</v>
      </c>
      <c r="C11" s="1">
        <v>4920</v>
      </c>
      <c r="D11" s="1" t="s">
        <v>11</v>
      </c>
    </row>
    <row r="12" spans="1:4" x14ac:dyDescent="0.45">
      <c r="A12" s="1" t="s">
        <v>12</v>
      </c>
      <c r="C12" s="1">
        <v>11583</v>
      </c>
      <c r="D12" s="1" t="s">
        <v>11</v>
      </c>
    </row>
    <row r="15" spans="1:4" x14ac:dyDescent="0.45">
      <c r="A15" s="1" t="s">
        <v>13</v>
      </c>
    </row>
    <row r="16" spans="1:4" x14ac:dyDescent="0.45">
      <c r="A16" s="1" t="s">
        <v>14</v>
      </c>
    </row>
  </sheetData>
  <pageMargins left="0.7" right="0.7" top="0.75" bottom="0.7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workbookViewId="0">
      <selection activeCell="A28" sqref="A28"/>
    </sheetView>
  </sheetViews>
  <sheetFormatPr defaultColWidth="9.1328125" defaultRowHeight="14.25" x14ac:dyDescent="0.45"/>
  <cols>
    <col min="1" max="1" width="39.73046875" style="1" customWidth="1"/>
    <col min="2" max="2" width="3.265625" style="1" customWidth="1"/>
    <col min="3" max="3" width="13.86328125" style="1" customWidth="1"/>
    <col min="4" max="16384" width="9.1328125" style="1"/>
  </cols>
  <sheetData>
    <row r="2" spans="1:3" x14ac:dyDescent="0.45">
      <c r="A2" s="1" t="s">
        <v>15</v>
      </c>
      <c r="C2" s="1">
        <f>[1]Premiums!C19</f>
        <v>49200</v>
      </c>
    </row>
    <row r="3" spans="1:3" x14ac:dyDescent="0.45">
      <c r="A3" s="1" t="s">
        <v>16</v>
      </c>
      <c r="C3" s="2">
        <v>0.35</v>
      </c>
    </row>
    <row r="4" spans="1:3" x14ac:dyDescent="0.45">
      <c r="A4" s="1" t="s">
        <v>17</v>
      </c>
      <c r="C4" s="3">
        <f>C2*C3</f>
        <v>17220</v>
      </c>
    </row>
    <row r="5" spans="1:3" x14ac:dyDescent="0.45">
      <c r="A5" s="1" t="s">
        <v>18</v>
      </c>
      <c r="C5" s="4">
        <f>-ROUND(FTEs!C10*C4,0)</f>
        <v>-2239</v>
      </c>
    </row>
    <row r="6" spans="1:3" x14ac:dyDescent="0.45">
      <c r="A6" s="1" t="s">
        <v>19</v>
      </c>
      <c r="C6" s="4">
        <f>-ROUND(C4*'Wages Paid'!C9,0)</f>
        <v>-18598</v>
      </c>
    </row>
    <row r="7" spans="1:3" ht="14.65" thickBot="1" x14ac:dyDescent="0.5">
      <c r="A7" s="1" t="s">
        <v>20</v>
      </c>
      <c r="C7" s="5">
        <f>IF(SUM(C4:C6)&gt;0,SUM(C4:C6),0)</f>
        <v>0</v>
      </c>
    </row>
    <row r="8" spans="1:3" ht="14.65" thickTop="1" x14ac:dyDescent="0.4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8"/>
  <sheetViews>
    <sheetView workbookViewId="0">
      <selection activeCell="A28" sqref="A28"/>
    </sheetView>
  </sheetViews>
  <sheetFormatPr defaultColWidth="9.1328125" defaultRowHeight="14.25" x14ac:dyDescent="0.45"/>
  <cols>
    <col min="1" max="1" width="52" style="1" customWidth="1"/>
    <col min="2" max="2" width="2.86328125" style="1" customWidth="1"/>
    <col min="3" max="3" width="13.1328125" style="1" customWidth="1"/>
    <col min="4" max="16384" width="9.1328125" style="1"/>
  </cols>
  <sheetData>
    <row r="2" spans="1:3" ht="15.4" x14ac:dyDescent="0.45">
      <c r="A2" s="6" t="s">
        <v>21</v>
      </c>
      <c r="B2" s="6"/>
      <c r="C2" s="6">
        <f>'Data entry'!C3</f>
        <v>5150</v>
      </c>
    </row>
    <row r="3" spans="1:3" x14ac:dyDescent="0.45">
      <c r="A3" s="1" t="s">
        <v>22</v>
      </c>
      <c r="C3" s="1">
        <v>2080</v>
      </c>
    </row>
    <row r="4" spans="1:3" x14ac:dyDescent="0.45">
      <c r="A4" s="1" t="s">
        <v>23</v>
      </c>
      <c r="C4" s="7">
        <f>ROUNDDOWN(C2/C3,0)</f>
        <v>2</v>
      </c>
    </row>
    <row r="5" spans="1:3" x14ac:dyDescent="0.45">
      <c r="A5" s="1" t="s">
        <v>24</v>
      </c>
      <c r="C5" s="1">
        <f>'Data entry'!C1</f>
        <v>10</v>
      </c>
    </row>
    <row r="6" spans="1:3" x14ac:dyDescent="0.45">
      <c r="A6" s="1" t="s">
        <v>25</v>
      </c>
      <c r="C6" s="1">
        <f>C4+C5</f>
        <v>12</v>
      </c>
    </row>
    <row r="8" spans="1:3" ht="15.4" x14ac:dyDescent="0.45">
      <c r="A8" s="8" t="s">
        <v>26</v>
      </c>
    </row>
    <row r="10" spans="1:3" x14ac:dyDescent="0.45">
      <c r="A10" s="1" t="s">
        <v>27</v>
      </c>
      <c r="C10" s="1">
        <f>IF(C6&gt;10,ROUND((FTEs!C6-10)/15,2),0)</f>
        <v>0.13</v>
      </c>
    </row>
    <row r="18" spans="1:1" x14ac:dyDescent="0.45">
      <c r="A18" s="1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9"/>
  <sheetViews>
    <sheetView workbookViewId="0">
      <selection activeCell="A28" sqref="A28"/>
    </sheetView>
  </sheetViews>
  <sheetFormatPr defaultColWidth="9.1328125" defaultRowHeight="14.25" x14ac:dyDescent="0.45"/>
  <cols>
    <col min="1" max="1" width="41.1328125" style="1" customWidth="1"/>
    <col min="2" max="2" width="3.265625" style="1" customWidth="1"/>
    <col min="3" max="3" width="18" style="1" customWidth="1"/>
    <col min="4" max="16384" width="9.1328125" style="1"/>
  </cols>
  <sheetData>
    <row r="3" spans="1:3" ht="15.4" x14ac:dyDescent="0.45">
      <c r="A3" s="6" t="s">
        <v>29</v>
      </c>
      <c r="B3" s="6"/>
      <c r="C3" s="6">
        <f>'Data entry'!C4</f>
        <v>625000</v>
      </c>
    </row>
    <row r="4" spans="1:3" x14ac:dyDescent="0.45">
      <c r="A4" s="1" t="s">
        <v>30</v>
      </c>
      <c r="C4" s="1">
        <f>FTEs!C6</f>
        <v>12</v>
      </c>
    </row>
    <row r="5" spans="1:3" ht="14.65" thickBot="1" x14ac:dyDescent="0.5">
      <c r="A5" s="1" t="s">
        <v>31</v>
      </c>
      <c r="C5" s="5">
        <f>ROUND(C3/C4,0)</f>
        <v>52083</v>
      </c>
    </row>
    <row r="6" spans="1:3" ht="14.65" thickTop="1" x14ac:dyDescent="0.45"/>
    <row r="7" spans="1:3" ht="15.4" x14ac:dyDescent="0.45">
      <c r="A7" s="8" t="s">
        <v>32</v>
      </c>
      <c r="B7" s="8"/>
    </row>
    <row r="9" spans="1:3" x14ac:dyDescent="0.45">
      <c r="A9" s="1" t="s">
        <v>19</v>
      </c>
      <c r="C9" s="1">
        <f>IF(C5&gt;25000,ROUND((C5-25000)/25000,2),0)</f>
        <v>1.08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workbookViewId="0">
      <selection activeCell="A28" sqref="A28"/>
    </sheetView>
  </sheetViews>
  <sheetFormatPr defaultColWidth="9.1328125" defaultRowHeight="14.25" x14ac:dyDescent="0.45"/>
  <cols>
    <col min="1" max="1" width="27.86328125" style="1" customWidth="1"/>
    <col min="2" max="2" width="2.59765625" style="1" customWidth="1"/>
    <col min="3" max="3" width="14.73046875" style="1" customWidth="1"/>
    <col min="4" max="4" width="11.59765625" style="1" bestFit="1" customWidth="1"/>
    <col min="5" max="5" width="3.265625" style="1" customWidth="1"/>
    <col min="6" max="6" width="15.265625" style="1" customWidth="1"/>
    <col min="7" max="16384" width="9.1328125" style="1"/>
  </cols>
  <sheetData>
    <row r="1" spans="1:6" x14ac:dyDescent="0.45">
      <c r="C1" s="1" t="s">
        <v>33</v>
      </c>
      <c r="D1" s="1" t="s">
        <v>34</v>
      </c>
      <c r="F1" s="1" t="s">
        <v>35</v>
      </c>
    </row>
    <row r="2" spans="1:6" ht="15.4" x14ac:dyDescent="0.45">
      <c r="A2" s="6" t="s">
        <v>36</v>
      </c>
      <c r="B2" s="6"/>
      <c r="C2" s="6">
        <f>'Data entry'!C8</f>
        <v>50500</v>
      </c>
      <c r="D2" s="1">
        <f>'Data entry'!C73</f>
        <v>0</v>
      </c>
      <c r="F2" s="1">
        <f>D2+C2</f>
        <v>50500</v>
      </c>
    </row>
    <row r="3" spans="1:6" ht="15.4" x14ac:dyDescent="0.45">
      <c r="A3" s="6" t="s">
        <v>37</v>
      </c>
      <c r="B3" s="6"/>
      <c r="C3" s="6">
        <f>C2-'Data entry'!C10</f>
        <v>50500</v>
      </c>
      <c r="D3" s="1">
        <f>D2-'Data entry'!C9</f>
        <v>0</v>
      </c>
      <c r="F3" s="1">
        <f>D3+C3</f>
        <v>50500</v>
      </c>
    </row>
    <row r="4" spans="1:6" ht="14.65" thickBot="1" x14ac:dyDescent="0.5">
      <c r="C4" s="9">
        <f>ROUND(C3/C2,2)</f>
        <v>1</v>
      </c>
      <c r="D4" s="9" t="e">
        <f>ROUND(D3/D2,2)</f>
        <v>#DIV/0!</v>
      </c>
      <c r="F4" s="9">
        <f>ROUND(F3/F2,2)</f>
        <v>1</v>
      </c>
    </row>
    <row r="5" spans="1:6" ht="14.65" thickTop="1" x14ac:dyDescent="0.45"/>
    <row r="7" spans="1:6" ht="15.4" x14ac:dyDescent="0.45">
      <c r="A7" s="8" t="s">
        <v>38</v>
      </c>
    </row>
    <row r="9" spans="1:6" x14ac:dyDescent="0.45">
      <c r="C9" s="1" t="s">
        <v>33</v>
      </c>
      <c r="D9" s="1" t="s">
        <v>34</v>
      </c>
    </row>
    <row r="10" spans="1:6" x14ac:dyDescent="0.45">
      <c r="A10" s="1" t="s">
        <v>39</v>
      </c>
      <c r="B10" s="10"/>
      <c r="C10" s="10">
        <f>'Data entry'!C11</f>
        <v>4920</v>
      </c>
      <c r="D10" s="10">
        <f>'Data entry'!C12</f>
        <v>11583</v>
      </c>
    </row>
    <row r="11" spans="1:6" ht="15.4" x14ac:dyDescent="0.45">
      <c r="A11" s="6" t="s">
        <v>40</v>
      </c>
      <c r="B11" s="6"/>
      <c r="C11" s="6">
        <f>'Data entry'!C6</f>
        <v>10</v>
      </c>
      <c r="D11" s="6">
        <f>'Data entry'!C5</f>
        <v>0</v>
      </c>
    </row>
    <row r="12" spans="1:6" ht="14.65" thickBot="1" x14ac:dyDescent="0.5">
      <c r="A12" s="1" t="s">
        <v>41</v>
      </c>
      <c r="C12" s="5">
        <f>ROUND(C10*C11,0)</f>
        <v>49200</v>
      </c>
      <c r="D12" s="5">
        <f>ROUND(D10*D11,0)</f>
        <v>0</v>
      </c>
    </row>
    <row r="13" spans="1:6" ht="14.65" thickTop="1" x14ac:dyDescent="0.45"/>
    <row r="14" spans="1:6" x14ac:dyDescent="0.45">
      <c r="A14" s="1" t="s">
        <v>42</v>
      </c>
      <c r="C14" s="1">
        <f>C12+D12</f>
        <v>49200</v>
      </c>
    </row>
    <row r="15" spans="1:6" x14ac:dyDescent="0.45">
      <c r="A15" s="1" t="s">
        <v>43</v>
      </c>
      <c r="C15" s="11">
        <f>IF(F4&lt;0.5,0,F4)</f>
        <v>1</v>
      </c>
    </row>
    <row r="16" spans="1:6" ht="14.65" thickBot="1" x14ac:dyDescent="0.5">
      <c r="A16" s="1" t="s">
        <v>44</v>
      </c>
      <c r="C16" s="5">
        <f>ROUND(C14*C15,0)</f>
        <v>49200</v>
      </c>
    </row>
    <row r="17" spans="1:3" ht="15" thickTop="1" thickBot="1" x14ac:dyDescent="0.5">
      <c r="A17" s="1" t="s">
        <v>45</v>
      </c>
      <c r="C17" s="12">
        <f>C3+D3</f>
        <v>50500</v>
      </c>
    </row>
    <row r="18" spans="1:3" ht="14.65" thickTop="1" x14ac:dyDescent="0.45"/>
    <row r="19" spans="1:3" ht="14.65" thickBot="1" x14ac:dyDescent="0.5">
      <c r="A19" s="1" t="s">
        <v>46</v>
      </c>
      <c r="C19" s="5">
        <f>IF(C16&gt;C17,C17,C16)</f>
        <v>49200</v>
      </c>
    </row>
    <row r="20" spans="1:3" ht="14.65" thickTop="1" x14ac:dyDescent="0.4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 entry</vt:lpstr>
      <vt:lpstr>Credit calculation</vt:lpstr>
      <vt:lpstr>FTEs</vt:lpstr>
      <vt:lpstr>Wages Paid</vt:lpstr>
      <vt:lpstr>Premiums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Molina</dc:creator>
  <cp:lastModifiedBy>Carrion Do Carmo</cp:lastModifiedBy>
  <cp:lastPrinted>2013-08-27T05:27:54Z</cp:lastPrinted>
  <dcterms:created xsi:type="dcterms:W3CDTF">2013-08-27T05:19:58Z</dcterms:created>
  <dcterms:modified xsi:type="dcterms:W3CDTF">2022-11-01T02:50:44Z</dcterms:modified>
</cp:coreProperties>
</file>